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75" windowWidth="27795" windowHeight="120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21" i="1"/>
  <c r="G21"/>
  <c r="D21"/>
  <c r="D18"/>
  <c r="D8"/>
  <c r="D14"/>
  <c r="D6"/>
  <c r="D16"/>
  <c r="G16"/>
  <c r="H16" s="1"/>
  <c r="G17"/>
  <c r="H17" s="1"/>
  <c r="D12"/>
  <c r="G12"/>
  <c r="H12"/>
  <c r="D15"/>
  <c r="G15"/>
  <c r="H15" s="1"/>
  <c r="D11"/>
  <c r="D7" s="1"/>
  <c r="G11"/>
  <c r="H11"/>
  <c r="D13"/>
  <c r="G13"/>
  <c r="H13" s="1"/>
  <c r="D9"/>
  <c r="G9"/>
  <c r="H9" s="1"/>
  <c r="G8"/>
  <c r="H8"/>
  <c r="G14"/>
  <c r="H14" s="1"/>
  <c r="G7"/>
  <c r="H7" s="1"/>
  <c r="G6"/>
  <c r="H6" s="1"/>
  <c r="G18"/>
  <c r="H18" s="1"/>
  <c r="G10"/>
  <c r="H10" s="1"/>
  <c r="G19"/>
  <c r="E19"/>
  <c r="E21" s="1"/>
  <c r="G5"/>
  <c r="E5"/>
  <c r="G4"/>
  <c r="E4"/>
  <c r="G20"/>
  <c r="E20"/>
  <c r="G3"/>
  <c r="E3"/>
  <c r="C3"/>
  <c r="H20" l="1"/>
  <c r="H4"/>
  <c r="H5"/>
  <c r="H19"/>
  <c r="H21" s="1"/>
  <c r="H3"/>
</calcChain>
</file>

<file path=xl/sharedStrings.xml><?xml version="1.0" encoding="utf-8"?>
<sst xmlns="http://schemas.openxmlformats.org/spreadsheetml/2006/main" count="50" uniqueCount="50">
  <si>
    <t xml:space="preserve"> 名称</t>
  </si>
  <si>
    <t>建筑面积（平方米）</t>
  </si>
  <si>
    <t>箱变用电量（度）</t>
  </si>
  <si>
    <t>电费（元）</t>
  </si>
  <si>
    <t>水费（元）</t>
  </si>
  <si>
    <t>小计（元）</t>
  </si>
  <si>
    <t>备注</t>
  </si>
  <si>
    <t>学生宿舍南区</t>
  </si>
  <si>
    <t>1-1#、1-12栋学生宿舍、一楼西侧有门面、水电组用房，宿舍周边环道路灯、热泵机组。一楼东侧为易班、团委、学工用房。</t>
  </si>
  <si>
    <t>春华苑（学生食堂）</t>
  </si>
  <si>
    <t>动物中心楼</t>
  </si>
  <si>
    <t>主要承担学校动物实验及实验动物饲养培养等，有中央空调。</t>
  </si>
  <si>
    <t>科技实验中心楼</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</si>
  <si>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</si>
  <si>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</si>
  <si>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</si>
  <si>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60380 </t>
  </si>
  <si>
    <t>学生宿舍、15栋1楼大部分为后勤用房。全校学生宿舍电费140244.47元，热水电费38484.05元。</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</si>
  <si>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</si>
  <si>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</si>
  <si>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</si>
  <si>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</si>
  <si>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药学院</t>
  </si>
  <si>
    <t>有1个国家药物临床试验机构、1个国家中医药三级科研实验室、1个省级工程研究中心、2个广西高校重点实验室以及朱依谆八桂学者新药研究开发实验室等研发平台。</t>
  </si>
  <si>
    <t>图书馆（含信息中心）</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</si>
  <si>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</si>
  <si>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</si>
  <si>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</si>
  <si>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</si>
  <si>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</si>
  <si>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</si>
  <si>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</si>
  <si>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</si>
  <si>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</si>
  <si>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</si>
  <si>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明德楼</t>
  </si>
  <si>
    <t>155个行政办公室（学校行政机关、保卫等）。</t>
  </si>
  <si>
    <t>临床楼</t>
  </si>
  <si>
    <t>临床学院、全科医学院、护理学院设有学院办公室、教学与科研管理科、学生工作办公室、教研室及护理学实验教学中心。</t>
  </si>
  <si>
    <t>国教院</t>
  </si>
  <si>
    <t>国教院办公及留学生宿舍。统计年度作为医学隔离观察区。</t>
  </si>
  <si>
    <t>人文楼</t>
  </si>
  <si>
    <t>15664.66（含生技楼）</t>
  </si>
  <si>
    <t>人文管理学院、马克思主义学院。</t>
  </si>
  <si>
    <t>合计</t>
  </si>
  <si>
    <t>二0二四年临桂校区各楼栋二月水电能耗公示表</t>
    <phoneticPr fontId="1" type="noConversion"/>
  </si>
  <si>
    <t>序号</t>
    <phoneticPr fontId="1" type="noConversion"/>
  </si>
  <si>
    <t>2月水量（吨）</t>
    <phoneticPr fontId="1" type="noConversion"/>
  </si>
  <si>
    <t>后勤生活保障及人文学院、体育部排球场、北门网球场、置业公司、北门门卫室。其中食堂用电2185度，电费1201.75，水38吨,104.5元。其他部门用电34280 度，水 219 吨。</t>
    <phoneticPr fontId="3" type="noConversion"/>
  </si>
  <si>
    <t>食堂水电费用由运营公司承担。数据来源于学生食堂三层楼的电表读数。电费8924.25，水费2238.5</t>
    <phoneticPr fontId="3"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</si>
</sst>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7">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scheme val="minor"/>
    </font>
    <font>
      <sz val="12"/>
      <color theme="1"/>
      <name val="仿宋_GB2312"/>
      <family val="3"/>
      <charset val="134"/>
    </font>
    <font>
      <sz val="12"/>
      <name val="仿宋_GB2312"/>
      <family val="3"/>
      <charset val="134"/>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5">
    <xf numFmtId="0" fontId="0" fillId="0" borderId="0" xfId="0">
      <alignment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177" fontId="5" fillId="2" borderId="1" xfId="1" applyNumberFormat="1" applyFont="1" applyFill="1" applyBorder="1" applyAlignment="1">
      <alignment horizontal="center" vertical="center" wrapText="1"/>
    </xf>
    <xf numFmtId="176"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178" fontId="5" fillId="2"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21"/>
  <sheetViews>
    <sheetView tabSelected="1" topLeftCell="A13" workbookViewId="0">
      <selection activeCell="H19" sqref="A1:I21"/>
    </sheetView>
  </sheetViews>
  <sheetFormatPr defaultRowHeight="13.5"/>
  <cols>
    <col min="2" max="2" width="7.5" bestFit="1" customWidth="1"/>
    <col min="3" max="3" width="10.5" bestFit="1" customWidth="1"/>
    <col min="4" max="5" width="11.625" bestFit="1" customWidth="1"/>
    <col min="6" max="6" width="10" customWidth="1"/>
    <col min="7" max="7" width="10.5" bestFit="1" customWidth="1"/>
    <col min="8" max="8" width="11.625" bestFit="1" customWidth="1"/>
    <col min="9" max="9" width="26.75" customWidth="1"/>
    <col min="10" max="10" width="10.5" bestFit="1" customWidth="1"/>
    <col min="11" max="11" width="4.5" bestFit="1" customWidth="1"/>
  </cols>
  <sheetData>
    <row r="1" spans="1:11" ht="14.25">
      <c r="A1" s="11" t="s">
        <v>45</v>
      </c>
      <c r="B1" s="12"/>
      <c r="C1" s="12"/>
      <c r="D1" s="12"/>
      <c r="E1" s="12"/>
      <c r="F1" s="12"/>
      <c r="G1" s="12"/>
      <c r="H1" s="12"/>
      <c r="I1" s="12"/>
      <c r="J1" s="9"/>
      <c r="K1" s="9"/>
    </row>
    <row r="2" spans="1:11" ht="42.75">
      <c r="A2" s="13" t="s">
        <v>46</v>
      </c>
      <c r="B2" s="1" t="s">
        <v>0</v>
      </c>
      <c r="C2" s="1" t="s">
        <v>1</v>
      </c>
      <c r="D2" s="1" t="s">
        <v>2</v>
      </c>
      <c r="E2" s="1" t="s">
        <v>3</v>
      </c>
      <c r="F2" s="1" t="s">
        <v>47</v>
      </c>
      <c r="G2" s="2" t="s">
        <v>4</v>
      </c>
      <c r="H2" s="2" t="s">
        <v>5</v>
      </c>
      <c r="I2" s="2" t="s">
        <v>6</v>
      </c>
      <c r="J2" s="9"/>
      <c r="K2" s="9"/>
    </row>
    <row r="3" spans="1:11" ht="71.25">
      <c r="A3" s="13">
        <v>1</v>
      </c>
      <c r="B3" s="1" t="s">
        <v>7</v>
      </c>
      <c r="C3" s="1">
        <f>12116.35+14112.62+12009.21+13788.02+12580.82+24823.23+20471.06</f>
        <v>109901.31</v>
      </c>
      <c r="D3" s="3">
        <v>154059</v>
      </c>
      <c r="E3" s="4">
        <f>D3*0.5441</f>
        <v>83823.501900000003</v>
      </c>
      <c r="F3" s="5">
        <v>6957</v>
      </c>
      <c r="G3" s="4">
        <f t="shared" ref="G3:G20" si="0">F3*2.75</f>
        <v>19131.75</v>
      </c>
      <c r="H3" s="4">
        <f t="shared" ref="H3:H20" si="1">E3+G3</f>
        <v>102955.2519</v>
      </c>
      <c r="I3" s="2" t="s">
        <v>8</v>
      </c>
      <c r="J3" s="9"/>
      <c r="K3" s="9"/>
    </row>
    <row r="4" spans="1:11" ht="42.75">
      <c r="A4" s="13">
        <v>2</v>
      </c>
      <c r="B4" s="1" t="s">
        <v>10</v>
      </c>
      <c r="C4" s="6">
        <v>3541.7</v>
      </c>
      <c r="D4" s="5">
        <v>139154.4</v>
      </c>
      <c r="E4" s="4">
        <f>D4*0.5441</f>
        <v>75713.909039999999</v>
      </c>
      <c r="F4" s="5">
        <v>293</v>
      </c>
      <c r="G4" s="4">
        <f t="shared" si="0"/>
        <v>805.75</v>
      </c>
      <c r="H4" s="4">
        <f t="shared" si="1"/>
        <v>76519.659039999999</v>
      </c>
      <c r="I4" s="2" t="s">
        <v>11</v>
      </c>
      <c r="J4" s="9"/>
      <c r="K4" s="9"/>
    </row>
    <row r="5" spans="1:11" ht="128.25">
      <c r="A5" s="13">
        <v>3</v>
      </c>
      <c r="B5" s="1" t="s">
        <v>12</v>
      </c>
      <c r="C5" s="6">
        <v>12663.17</v>
      </c>
      <c r="D5" s="3">
        <v>82468</v>
      </c>
      <c r="E5" s="4">
        <f>D5*0.5441</f>
        <v>44870.838800000005</v>
      </c>
      <c r="F5" s="7">
        <v>218</v>
      </c>
      <c r="G5" s="4">
        <f t="shared" si="0"/>
        <v>599.5</v>
      </c>
      <c r="H5" s="4">
        <f t="shared" si="1"/>
        <v>45470.338800000005</v>
      </c>
      <c r="I5" s="2" t="s">
        <v>13</v>
      </c>
      <c r="J5" s="9"/>
      <c r="K5" s="9"/>
    </row>
    <row r="6" spans="1:11" ht="185.25">
      <c r="A6" s="13">
        <v>4</v>
      </c>
      <c r="B6" s="1" t="s">
        <v>20</v>
      </c>
      <c r="C6" s="6">
        <v>31647.49</v>
      </c>
      <c r="D6" s="14">
        <f>74640-9781.2</f>
        <v>64858.8</v>
      </c>
      <c r="E6" s="4">
        <v>32852.76</v>
      </c>
      <c r="F6" s="5">
        <v>3846</v>
      </c>
      <c r="G6" s="4">
        <f t="shared" si="0"/>
        <v>10576.5</v>
      </c>
      <c r="H6" s="4">
        <f t="shared" si="1"/>
        <v>43429.26</v>
      </c>
      <c r="I6" s="2" t="s">
        <v>21</v>
      </c>
      <c r="J6" s="10"/>
      <c r="K6" s="9"/>
    </row>
    <row r="7" spans="1:11" ht="85.5">
      <c r="A7" s="13">
        <v>5</v>
      </c>
      <c r="B7" s="1" t="s">
        <v>22</v>
      </c>
      <c r="C7" s="6">
        <v>26273.74</v>
      </c>
      <c r="D7" s="14">
        <f>69956-D12</f>
        <v>63232.800000000003</v>
      </c>
      <c r="E7" s="4">
        <v>32852.76</v>
      </c>
      <c r="F7" s="5">
        <v>1550</v>
      </c>
      <c r="G7" s="4">
        <f t="shared" si="0"/>
        <v>4262.5</v>
      </c>
      <c r="H7" s="4">
        <f t="shared" si="1"/>
        <v>37115.26</v>
      </c>
      <c r="I7" s="2" t="s">
        <v>23</v>
      </c>
      <c r="J7" s="9"/>
      <c r="K7" s="9"/>
    </row>
    <row r="8" spans="1:11" ht="142.5">
      <c r="A8" s="13">
        <v>6</v>
      </c>
      <c r="B8" s="1" t="s">
        <v>26</v>
      </c>
      <c r="C8" s="6" t="s">
        <v>27</v>
      </c>
      <c r="D8" s="14">
        <f>1327.2+10085.6+705.6+10907.2</f>
        <v>23025.600000000002</v>
      </c>
      <c r="E8" s="4">
        <v>32852.76</v>
      </c>
      <c r="F8" s="5">
        <v>861</v>
      </c>
      <c r="G8" s="4">
        <f t="shared" si="0"/>
        <v>2367.75</v>
      </c>
      <c r="H8" s="4">
        <f t="shared" si="1"/>
        <v>35220.51</v>
      </c>
      <c r="I8" s="2" t="s">
        <v>28</v>
      </c>
      <c r="K8" s="9"/>
    </row>
    <row r="9" spans="1:11" ht="42.75">
      <c r="A9" s="13">
        <v>7</v>
      </c>
      <c r="B9" s="1" t="s">
        <v>29</v>
      </c>
      <c r="C9" s="6">
        <v>16572.3</v>
      </c>
      <c r="D9" s="14">
        <f>3945.6+3244.8+283.2+187.2+2120.4</f>
        <v>9781.1999999999989</v>
      </c>
      <c r="E9" s="4">
        <v>32852.76</v>
      </c>
      <c r="F9" s="5">
        <v>839</v>
      </c>
      <c r="G9" s="4">
        <f t="shared" si="0"/>
        <v>2307.25</v>
      </c>
      <c r="H9" s="4">
        <f t="shared" si="1"/>
        <v>35160.01</v>
      </c>
      <c r="I9" s="2" t="s">
        <v>30</v>
      </c>
      <c r="K9" s="9"/>
    </row>
    <row r="10" spans="1:11" ht="85.5">
      <c r="A10" s="13">
        <v>8</v>
      </c>
      <c r="B10" s="1" t="s">
        <v>15</v>
      </c>
      <c r="C10" s="1">
        <v>25363.09</v>
      </c>
      <c r="D10" s="3" t="s">
        <v>16</v>
      </c>
      <c r="E10" s="4">
        <v>32852.76</v>
      </c>
      <c r="F10" s="5">
        <v>681</v>
      </c>
      <c r="G10" s="4">
        <f t="shared" si="0"/>
        <v>1872.75</v>
      </c>
      <c r="H10" s="4">
        <f t="shared" si="1"/>
        <v>34725.51</v>
      </c>
      <c r="I10" s="2" t="s">
        <v>17</v>
      </c>
      <c r="K10" s="9"/>
    </row>
    <row r="11" spans="1:11" ht="28.5">
      <c r="A11" s="13">
        <v>9</v>
      </c>
      <c r="B11" s="1" t="s">
        <v>33</v>
      </c>
      <c r="C11" s="6">
        <v>18633.03</v>
      </c>
      <c r="D11" s="14">
        <f>630+1311.6+4358.4</f>
        <v>6300</v>
      </c>
      <c r="E11" s="4">
        <v>32852.76</v>
      </c>
      <c r="F11" s="5">
        <v>193</v>
      </c>
      <c r="G11" s="4">
        <f t="shared" si="0"/>
        <v>530.75</v>
      </c>
      <c r="H11" s="4">
        <f t="shared" si="1"/>
        <v>33383.51</v>
      </c>
      <c r="I11" s="2" t="s">
        <v>34</v>
      </c>
      <c r="K11" s="9"/>
    </row>
    <row r="12" spans="1:11" ht="71.25">
      <c r="A12" s="13">
        <v>10</v>
      </c>
      <c r="B12" s="1" t="s">
        <v>37</v>
      </c>
      <c r="C12" s="6">
        <v>20720.46</v>
      </c>
      <c r="D12" s="14">
        <f>281.6+292+2827.2+2548.8+386.4+387.2</f>
        <v>6723.2</v>
      </c>
      <c r="E12" s="4">
        <v>32852.76</v>
      </c>
      <c r="F12" s="7">
        <v>94</v>
      </c>
      <c r="G12" s="4">
        <f t="shared" si="0"/>
        <v>258.5</v>
      </c>
      <c r="H12" s="4">
        <f t="shared" si="1"/>
        <v>33111.26</v>
      </c>
      <c r="I12" s="2" t="s">
        <v>38</v>
      </c>
      <c r="K12" s="9"/>
    </row>
    <row r="13" spans="1:11" ht="42.75">
      <c r="A13" s="13">
        <v>11</v>
      </c>
      <c r="B13" s="1" t="s">
        <v>31</v>
      </c>
      <c r="C13" s="6">
        <v>12981.36</v>
      </c>
      <c r="D13" s="14">
        <f>4294.4+514.2+4368.6+133.8+2849.2+346.4+452.8</f>
        <v>12959.4</v>
      </c>
      <c r="E13" s="4">
        <v>32852.76</v>
      </c>
      <c r="F13" s="5">
        <v>76</v>
      </c>
      <c r="G13" s="4">
        <f t="shared" si="0"/>
        <v>209</v>
      </c>
      <c r="H13" s="4">
        <f t="shared" si="1"/>
        <v>33061.760000000002</v>
      </c>
      <c r="I13" s="2" t="s">
        <v>32</v>
      </c>
      <c r="K13" s="9"/>
    </row>
    <row r="14" spans="1:11" ht="114">
      <c r="A14" s="13">
        <v>12</v>
      </c>
      <c r="B14" s="1" t="s">
        <v>24</v>
      </c>
      <c r="C14" s="6">
        <v>22800.82</v>
      </c>
      <c r="D14" s="14">
        <f>50192-415</f>
        <v>49777</v>
      </c>
      <c r="E14" s="4">
        <v>32852.76</v>
      </c>
      <c r="F14" s="5">
        <v>75</v>
      </c>
      <c r="G14" s="4">
        <f t="shared" si="0"/>
        <v>206.25</v>
      </c>
      <c r="H14" s="4">
        <f t="shared" si="1"/>
        <v>33059.01</v>
      </c>
      <c r="I14" s="2" t="s">
        <v>25</v>
      </c>
      <c r="K14" s="9"/>
    </row>
    <row r="15" spans="1:11" ht="28.5">
      <c r="A15" s="13">
        <v>13</v>
      </c>
      <c r="B15" s="1" t="s">
        <v>35</v>
      </c>
      <c r="C15" s="6">
        <v>10765.88</v>
      </c>
      <c r="D15" s="14">
        <f>325.2+7786.8+7832.4+728.4+2052.8+2059.2</f>
        <v>20784.8</v>
      </c>
      <c r="E15" s="4">
        <v>32852.76</v>
      </c>
      <c r="F15" s="5">
        <v>67</v>
      </c>
      <c r="G15" s="4">
        <f t="shared" si="0"/>
        <v>184.25</v>
      </c>
      <c r="H15" s="4">
        <f t="shared" si="1"/>
        <v>33037.01</v>
      </c>
      <c r="I15" s="2" t="s">
        <v>36</v>
      </c>
      <c r="K15" s="9"/>
    </row>
    <row r="16" spans="1:11" ht="42.75">
      <c r="A16" s="13">
        <v>14</v>
      </c>
      <c r="B16" s="1" t="s">
        <v>41</v>
      </c>
      <c r="C16" s="1" t="s">
        <v>42</v>
      </c>
      <c r="D16" s="14">
        <f>2821.2+1912.2+444</f>
        <v>5177.3999999999996</v>
      </c>
      <c r="E16" s="4">
        <v>32852.76</v>
      </c>
      <c r="F16" s="5">
        <v>45</v>
      </c>
      <c r="G16" s="4">
        <f t="shared" si="0"/>
        <v>123.75</v>
      </c>
      <c r="H16" s="4">
        <f t="shared" si="1"/>
        <v>32976.51</v>
      </c>
      <c r="I16" s="2" t="s">
        <v>43</v>
      </c>
      <c r="K16" s="9"/>
    </row>
    <row r="17" spans="1:11" ht="28.5">
      <c r="A17" s="13">
        <v>15</v>
      </c>
      <c r="B17" s="1" t="s">
        <v>39</v>
      </c>
      <c r="C17" s="6">
        <v>9518.75</v>
      </c>
      <c r="D17" s="3">
        <v>15628</v>
      </c>
      <c r="E17" s="4">
        <v>32852.76</v>
      </c>
      <c r="F17" s="5">
        <v>14</v>
      </c>
      <c r="G17" s="4">
        <f t="shared" si="0"/>
        <v>38.5</v>
      </c>
      <c r="H17" s="4">
        <f t="shared" si="1"/>
        <v>32891.26</v>
      </c>
      <c r="I17" s="2" t="s">
        <v>40</v>
      </c>
      <c r="K17" s="9"/>
    </row>
    <row r="18" spans="1:11" ht="99.75">
      <c r="A18" s="13">
        <v>16</v>
      </c>
      <c r="B18" s="1" t="s">
        <v>18</v>
      </c>
      <c r="C18" s="6">
        <v>14895.84</v>
      </c>
      <c r="D18" s="14">
        <f>80825-6723.2</f>
        <v>74101.8</v>
      </c>
      <c r="E18" s="4">
        <v>32852.76</v>
      </c>
      <c r="F18" s="5">
        <v>0</v>
      </c>
      <c r="G18" s="4">
        <f t="shared" si="0"/>
        <v>0</v>
      </c>
      <c r="H18" s="4">
        <f t="shared" si="1"/>
        <v>32852.76</v>
      </c>
      <c r="I18" s="8" t="s">
        <v>19</v>
      </c>
      <c r="K18" s="9"/>
    </row>
    <row r="19" spans="1:11" ht="99.75">
      <c r="A19" s="13">
        <v>17</v>
      </c>
      <c r="B19" s="1" t="s">
        <v>14</v>
      </c>
      <c r="C19" s="6">
        <v>8300.66</v>
      </c>
      <c r="D19" s="3">
        <v>36465</v>
      </c>
      <c r="E19" s="4">
        <f>D19*0.5441</f>
        <v>19840.606500000002</v>
      </c>
      <c r="F19" s="5">
        <v>257</v>
      </c>
      <c r="G19" s="4">
        <f t="shared" si="0"/>
        <v>706.75</v>
      </c>
      <c r="H19" s="4">
        <f t="shared" si="1"/>
        <v>20547.356500000002</v>
      </c>
      <c r="I19" s="2" t="s">
        <v>48</v>
      </c>
      <c r="K19" s="9"/>
    </row>
    <row r="20" spans="1:11" ht="57">
      <c r="A20" s="13">
        <v>18</v>
      </c>
      <c r="B20" s="1" t="s">
        <v>9</v>
      </c>
      <c r="C20" s="6">
        <v>14712.49</v>
      </c>
      <c r="D20" s="14">
        <v>16227</v>
      </c>
      <c r="E20" s="4">
        <f>D20*0.5441</f>
        <v>8829.1107000000011</v>
      </c>
      <c r="F20" s="5">
        <v>1967</v>
      </c>
      <c r="G20" s="4">
        <f t="shared" si="0"/>
        <v>5409.25</v>
      </c>
      <c r="H20" s="4">
        <f t="shared" si="1"/>
        <v>14238.360700000001</v>
      </c>
      <c r="I20" s="2" t="s">
        <v>49</v>
      </c>
      <c r="J20" s="9"/>
      <c r="K20" s="9"/>
    </row>
    <row r="21" spans="1:11" ht="14.25">
      <c r="A21" s="13"/>
      <c r="B21" s="1" t="s">
        <v>44</v>
      </c>
      <c r="C21" s="1"/>
      <c r="D21" s="3">
        <f>SUM(D3:D20)</f>
        <v>780723.4</v>
      </c>
      <c r="E21" s="3">
        <f t="shared" ref="E21:H21" si="2">SUM(E3:E20)</f>
        <v>660163.84694000008</v>
      </c>
      <c r="F21" s="3">
        <f t="shared" si="2"/>
        <v>18033</v>
      </c>
      <c r="G21" s="3">
        <f t="shared" si="2"/>
        <v>49590.75</v>
      </c>
      <c r="H21" s="3">
        <f t="shared" si="2"/>
        <v>709754.59694000008</v>
      </c>
      <c r="I21" s="2"/>
      <c r="J21" s="9"/>
      <c r="K21" s="9"/>
    </row>
  </sheetData>
  <sortState ref="A3:I21">
    <sortCondition descending="1" ref="H2"/>
  </sortState>
  <mergeCells count="1">
    <mergeCell ref="A1:I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dcterms:created xsi:type="dcterms:W3CDTF">2024-12-02T03:39:45Z</dcterms:created>
  <dcterms:modified xsi:type="dcterms:W3CDTF">2024-12-06T09:28:15Z</dcterms:modified>
</cp:coreProperties>
</file>